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23715" windowHeight="94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92" i="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11"/>
  <c r="E92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11"/>
  <c r="G94"/>
  <c r="E94"/>
  <c r="H18"/>
  <c r="H22"/>
  <c r="H30"/>
  <c r="H42"/>
  <c r="H46"/>
  <c r="H54"/>
  <c r="H62"/>
  <c r="H66"/>
  <c r="H78"/>
  <c r="H86"/>
  <c r="H90"/>
  <c r="D99"/>
  <c r="D98"/>
  <c r="D97"/>
  <c r="G8"/>
  <c r="E8"/>
  <c r="H34" l="1"/>
  <c r="H27"/>
  <c r="H82"/>
  <c r="H74"/>
  <c r="H58"/>
  <c r="H43"/>
  <c r="H26"/>
  <c r="H47"/>
  <c r="H39"/>
  <c r="H23"/>
  <c r="H24"/>
  <c r="H87"/>
  <c r="H79"/>
  <c r="H71"/>
  <c r="H63"/>
  <c r="H55"/>
  <c r="H31"/>
  <c r="F93"/>
  <c r="H17"/>
  <c r="H21"/>
  <c r="H37"/>
  <c r="H70"/>
  <c r="H92"/>
  <c r="H88"/>
  <c r="H84"/>
  <c r="H80"/>
  <c r="H76"/>
  <c r="H72"/>
  <c r="H68"/>
  <c r="H64"/>
  <c r="H60"/>
  <c r="H56"/>
  <c r="H52"/>
  <c r="H48"/>
  <c r="H44"/>
  <c r="H40"/>
  <c r="H36"/>
  <c r="H32"/>
  <c r="H28"/>
  <c r="H16"/>
  <c r="H20"/>
  <c r="H29"/>
  <c r="H38"/>
  <c r="H13"/>
  <c r="H91"/>
  <c r="H83"/>
  <c r="H75"/>
  <c r="H67"/>
  <c r="H59"/>
  <c r="H51"/>
  <c r="H35"/>
  <c r="H19"/>
  <c r="H15"/>
  <c r="H14"/>
  <c r="H25"/>
  <c r="H33"/>
  <c r="H50"/>
  <c r="H89"/>
  <c r="H85"/>
  <c r="H81"/>
  <c r="H77"/>
  <c r="H73"/>
  <c r="H69"/>
  <c r="H65"/>
  <c r="H61"/>
  <c r="H57"/>
  <c r="H53"/>
  <c r="H49"/>
  <c r="H45"/>
  <c r="H41"/>
  <c r="G93"/>
  <c r="D93"/>
  <c r="H12"/>
  <c r="H11" l="1"/>
  <c r="H93" s="1"/>
  <c r="E93"/>
</calcChain>
</file>

<file path=xl/sharedStrings.xml><?xml version="1.0" encoding="utf-8"?>
<sst xmlns="http://schemas.openxmlformats.org/spreadsheetml/2006/main" count="183" uniqueCount="181">
  <si>
    <t>CONTRACTE RECUPERARE</t>
  </si>
  <si>
    <t>NR.CRT.</t>
  </si>
  <si>
    <t>CONTR.</t>
  </si>
  <si>
    <t>FURNIZOR</t>
  </si>
  <si>
    <t>PUNCTAJ</t>
  </si>
  <si>
    <t>SUMA</t>
  </si>
  <si>
    <t>S.C. POEMEDICA S.R.L.</t>
  </si>
  <si>
    <t>S.C. ALFA MEDICAL SERVICES S.R.L.</t>
  </si>
  <si>
    <t>CMI DR MARINESCU DANA</t>
  </si>
  <si>
    <t>CMI DR MIHET GHERGHINA</t>
  </si>
  <si>
    <t xml:space="preserve">S.C.M. POLI- MED APACA </t>
  </si>
  <si>
    <t xml:space="preserve">CENTRUL CLINIC DE BOLI REUMATISMALE ,, ION STOIA " </t>
  </si>
  <si>
    <t>SPITALULUI CLINIC NICOLAE MALAXA</t>
  </si>
  <si>
    <t>AMBULATORIUL SPITALULUI DE URGENTA DE COPII ,,M.S. CURIE"</t>
  </si>
  <si>
    <t>AMBULATORIUL SPITALULUI  CLINIC DE URGENTA PENTRU COPII ,, GR. ALEXANDRESCU "</t>
  </si>
  <si>
    <t xml:space="preserve">I.N.G.G. ANA ASLAN </t>
  </si>
  <si>
    <t>AMBULATORIUL SPITALULUI SF. IOAN</t>
  </si>
  <si>
    <t>S.C. CENTRUL MEDICAL GORJULUI S.R.L.</t>
  </si>
  <si>
    <t xml:space="preserve">S.C. REMED CLINIC S.R.L. </t>
  </si>
  <si>
    <t xml:space="preserve">S.C. ROSANA MEDICAL S.R.L. </t>
  </si>
  <si>
    <t xml:space="preserve">S.C. CLINICA D &amp; D S.R.L. </t>
  </si>
  <si>
    <t xml:space="preserve">S.C. HANY MED S.R.L. </t>
  </si>
  <si>
    <t xml:space="preserve">S.C. DELTA MEDICAL S.R.L. </t>
  </si>
  <si>
    <t xml:space="preserve">S.C. LEOMEDICA S.R.L. </t>
  </si>
  <si>
    <t>SC DACIA MEDICAL CENTER SRL</t>
  </si>
  <si>
    <t>SC MEDICAL CLASS SRL</t>
  </si>
  <si>
    <t>SC SALVADOM SRL</t>
  </si>
  <si>
    <t>SC PELIMEDICA SRL</t>
  </si>
  <si>
    <t>CMI DR. DOROBANTU GEORGETA</t>
  </si>
  <si>
    <t>SC FIZIOMEDICA SAN SRL</t>
  </si>
  <si>
    <t>SC CENTRUL MEDICAL EUROSYSTEM MED SRL</t>
  </si>
  <si>
    <t>CMI DR CRISTEA RALUCA CORINA</t>
  </si>
  <si>
    <t>SC SAN MED 2001 SRL</t>
  </si>
  <si>
    <t>SC LORAMED SRL</t>
  </si>
  <si>
    <t>SC ECOMED CLINIC SRL</t>
  </si>
  <si>
    <t>SC SANTAFARM SRL</t>
  </si>
  <si>
    <t>SC VALCRI  MEDICAL SRL</t>
  </si>
  <si>
    <t>SC GHENCEA MEDICAL CENTER  SA</t>
  </si>
  <si>
    <t>FUNDATIA SFANTUL SPIRIDON VECHI</t>
  </si>
  <si>
    <t>SC SEVAMED SRL</t>
  </si>
  <si>
    <t>SCM REPER</t>
  </si>
  <si>
    <t>SC CM FIZIOSAN SRL</t>
  </si>
  <si>
    <t>SC MEDICAL CLASS TWO SRL</t>
  </si>
  <si>
    <t>SC ASTON CLINIC SRL</t>
  </si>
  <si>
    <t>SC KINESIOMED SRL</t>
  </si>
  <si>
    <t>SC CLINICA MEDICALA HIPOCRAT 2000 SRL</t>
  </si>
  <si>
    <t>SC MEDIC LINE BUSINESS HEALTH SRL</t>
  </si>
  <si>
    <t>SC BROTAC MEDICAL CENTER SRL</t>
  </si>
  <si>
    <t>SC CLINIC MIRMED ASLAN SRL</t>
  </si>
  <si>
    <t>SC SANADOR SRL</t>
  </si>
  <si>
    <t>SC AIS CLINICS&amp;HOSPITAL SRL</t>
  </si>
  <si>
    <t>SC BAU MAN CONSTRUCT SRL</t>
  </si>
  <si>
    <t xml:space="preserve"> SC MONDO CLINIC SRL</t>
  </si>
  <si>
    <t>SC SPORT DIAGNOSTIC SRL</t>
  </si>
  <si>
    <t>SC BAMBINO MEDICAL CENTER SRL</t>
  </si>
  <si>
    <t>SC CENTRUL MEDICAL BRANCUSI SRL</t>
  </si>
  <si>
    <t>SC CRISTINA'S CHEST SRL</t>
  </si>
  <si>
    <t>SC GAMA CLINIC CENTER SRL</t>
  </si>
  <si>
    <t>SC MNT HEALTHCARE EUROPE SRL</t>
  </si>
  <si>
    <t>SC CMDT PROMEMORIA SRL</t>
  </si>
  <si>
    <t>SC GDARMED G&amp;G SRL</t>
  </si>
  <si>
    <t>SC  PANDORA  MEDICAL SRL</t>
  </si>
  <si>
    <t>SC LOTUS MED SRL</t>
  </si>
  <si>
    <t>SC ANDRE CITY MED SRL</t>
  </si>
  <si>
    <t>SC ROVAS MEDICAL CENTRE SRL</t>
  </si>
  <si>
    <t>SC ORTOKINETIC UCG SRL</t>
  </si>
  <si>
    <t>SES CENTRUL DE RECUPERARE MEDICINA FIZICA SI BALNEOLOGIE</t>
  </si>
  <si>
    <t>SC CLINICA ORTOKINETIC SRL</t>
  </si>
  <si>
    <t xml:space="preserve">SC ROYAL MEDICAL SERVICES SRL </t>
  </si>
  <si>
    <t>SPITALUL CLINIC DE COPII DR VICTOR GOMOIU</t>
  </si>
  <si>
    <t>SC BIO ORTOCLINIC SRL</t>
  </si>
  <si>
    <t>SC KINETO CONSULT SRL</t>
  </si>
  <si>
    <t>CENTRUL MEDICAL SANA SRL- suspendat</t>
  </si>
  <si>
    <t>SC EFICIENT TERAPY SRL</t>
  </si>
  <si>
    <t>SC POLICLINICA 2U BABA NOVAC SRL</t>
  </si>
  <si>
    <t>SC CLINICA LIFE MED SRL</t>
  </si>
  <si>
    <t>SC WELLCARE SRL</t>
  </si>
  <si>
    <t>SC FIZIOHEALTH SRL</t>
  </si>
  <si>
    <t xml:space="preserve"> SC CM PRAIN SRL</t>
  </si>
  <si>
    <t>SC CM SF TEODOSIE SRL</t>
  </si>
  <si>
    <t>SC CM SF ANTONIE SRL</t>
  </si>
  <si>
    <t>SC CM RAO SRL</t>
  </si>
  <si>
    <t>SPITALUL DR NICOLAE ROBANESCU</t>
  </si>
  <si>
    <t>SC CRM ASCLEPIUS SRL</t>
  </si>
  <si>
    <t>SC CS SF NECTARIE SRL</t>
  </si>
  <si>
    <t>CM UNIREA</t>
  </si>
  <si>
    <t>SC CR RMFB SRL</t>
  </si>
  <si>
    <t>SPITALUL UNIVERSITAR DE URGENTA BUCURESTI</t>
  </si>
  <si>
    <t>TOTAL</t>
  </si>
  <si>
    <t>VAL/PUNCT</t>
  </si>
  <si>
    <t>suma alocata acupunctura - 7,3394%</t>
  </si>
  <si>
    <t>suma ramasa pentru contracte recuperare</t>
  </si>
  <si>
    <t>28.02.2019-ALOCARE martie 2019</t>
  </si>
  <si>
    <t>R0001/2018</t>
  </si>
  <si>
    <t>R0006/2018</t>
  </si>
  <si>
    <t>R0009/2018</t>
  </si>
  <si>
    <t>R0011/2018</t>
  </si>
  <si>
    <t>R0012/2018</t>
  </si>
  <si>
    <t>R0013/2018</t>
  </si>
  <si>
    <t>R0030/2018</t>
  </si>
  <si>
    <t>R0032/2018</t>
  </si>
  <si>
    <t>R0034/2018</t>
  </si>
  <si>
    <t>R0037/2018</t>
  </si>
  <si>
    <t>R0039/2018</t>
  </si>
  <si>
    <t>R0043/2018</t>
  </si>
  <si>
    <t>R0044/2018</t>
  </si>
  <si>
    <t>R0050/2018</t>
  </si>
  <si>
    <t>R0052/2018</t>
  </si>
  <si>
    <t>R0055/2018</t>
  </si>
  <si>
    <t>R0056/2018</t>
  </si>
  <si>
    <t>R0062/2018</t>
  </si>
  <si>
    <t>R0064/2018</t>
  </si>
  <si>
    <t>R0065/2018</t>
  </si>
  <si>
    <t>R0070/2018</t>
  </si>
  <si>
    <t>R0072/2018</t>
  </si>
  <si>
    <t>R0074/2018</t>
  </si>
  <si>
    <t>R0075/2018</t>
  </si>
  <si>
    <t>R0076/2018</t>
  </si>
  <si>
    <t>R0081/2018</t>
  </si>
  <si>
    <t>R0082/2018</t>
  </si>
  <si>
    <t>R0084/2018</t>
  </si>
  <si>
    <t>R0086/2018</t>
  </si>
  <si>
    <t>R0088/2018</t>
  </si>
  <si>
    <t>R0098/2018</t>
  </si>
  <si>
    <t>R0099/2018</t>
  </si>
  <si>
    <t>R0100/2018</t>
  </si>
  <si>
    <t>R0101/2018</t>
  </si>
  <si>
    <t>R0103/2018</t>
  </si>
  <si>
    <t>R0104/2018</t>
  </si>
  <si>
    <t>R0105/2018</t>
  </si>
  <si>
    <t>R0108/2018</t>
  </si>
  <si>
    <t>R0109/2018</t>
  </si>
  <si>
    <t>R0112/2018</t>
  </si>
  <si>
    <t>R0113/2018</t>
  </si>
  <si>
    <t>R0117/2018</t>
  </si>
  <si>
    <t>R0118/2018</t>
  </si>
  <si>
    <t>R0119/2018</t>
  </si>
  <si>
    <t>R0122/2018</t>
  </si>
  <si>
    <t>R0129/2018</t>
  </si>
  <si>
    <t>R0130/2018</t>
  </si>
  <si>
    <t>R0131/2018</t>
  </si>
  <si>
    <t>R0133/2018</t>
  </si>
  <si>
    <t>R0134/2018</t>
  </si>
  <si>
    <t>R0135/2018</t>
  </si>
  <si>
    <t>R0137/2018</t>
  </si>
  <si>
    <t>R0139/2018</t>
  </si>
  <si>
    <t>R0143/2018</t>
  </si>
  <si>
    <t>R0144/2018</t>
  </si>
  <si>
    <t>R0145/2018</t>
  </si>
  <si>
    <t>R0146/2018</t>
  </si>
  <si>
    <t>R0148/2018</t>
  </si>
  <si>
    <t>R0149/2018</t>
  </si>
  <si>
    <t>R0150/2018</t>
  </si>
  <si>
    <t>R0151/2018</t>
  </si>
  <si>
    <t>R0152/2018</t>
  </si>
  <si>
    <t>R0153/2018</t>
  </si>
  <si>
    <t>R0154/2018</t>
  </si>
  <si>
    <t>R0155/2018</t>
  </si>
  <si>
    <t>R0158/2018</t>
  </si>
  <si>
    <t>R0159/2018</t>
  </si>
  <si>
    <t>R0160/2018</t>
  </si>
  <si>
    <t>R0161/2018</t>
  </si>
  <si>
    <t>R0162/2018</t>
  </si>
  <si>
    <t>R0163/2018</t>
  </si>
  <si>
    <t>R0164/2018</t>
  </si>
  <si>
    <t>R0165/2018</t>
  </si>
  <si>
    <t>R0166/2018</t>
  </si>
  <si>
    <t>R0167/2018</t>
  </si>
  <si>
    <t>R0168/2018</t>
  </si>
  <si>
    <t>R0169/2018</t>
  </si>
  <si>
    <t>R0170/2018</t>
  </si>
  <si>
    <t>R0171/2018</t>
  </si>
  <si>
    <t>R0172/2018</t>
  </si>
  <si>
    <t>R0173/2018</t>
  </si>
  <si>
    <t>fila martie 2019</t>
  </si>
  <si>
    <t>CRITERIUL EVALUAREA CAPACITATII RESURSELOR UMANE</t>
  </si>
  <si>
    <t>CRITERIUL EVALUAREA RESURSELOR TEHNICE</t>
  </si>
  <si>
    <t>SUMA TOTALA MARTIE 2019</t>
  </si>
  <si>
    <t>R0019/2018</t>
  </si>
  <si>
    <t>Sef serviciu</t>
  </si>
  <si>
    <t>Giorgiana BRUMA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</si>
</sst>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6" fillId="4" borderId="0" applyNumberFormat="0" applyBorder="0" applyAlignment="0" applyProtection="0"/>
  </cellStyleXfs>
  <cellXfs count="43">
    <xf numFmtId="0" fontId="0" fillId="0" borderId="0" xfId="0"/>
    <xf numFmtId="0" fontId="3" fillId="0" borderId="0" xfId="2" applyFont="1" applyFill="1"/>
    <xf numFmtId="0" fontId="3" fillId="0" borderId="0" xfId="3" applyFont="1" applyFill="1" applyAlignment="1">
      <alignment horizontal="center"/>
    </xf>
    <xf numFmtId="0" fontId="4" fillId="0" borderId="0" xfId="3" applyFont="1" applyFill="1" applyBorder="1" applyAlignment="1">
      <alignment wrapText="1"/>
    </xf>
    <xf numFmtId="0" fontId="4" fillId="0" borderId="0" xfId="2" applyFont="1" applyFill="1" applyBorder="1" applyAlignment="1">
      <alignment horizontal="center" wrapText="1"/>
    </xf>
    <xf numFmtId="0" fontId="3" fillId="0" borderId="0" xfId="2" applyFont="1" applyFill="1" applyBorder="1"/>
    <xf numFmtId="0" fontId="3" fillId="0" borderId="0" xfId="3" applyFont="1" applyFill="1" applyBorder="1" applyAlignment="1">
      <alignment horizontal="center"/>
    </xf>
    <xf numFmtId="43" fontId="3" fillId="0" borderId="0" xfId="1" applyFont="1" applyFill="1" applyBorder="1" applyAlignment="1">
      <alignment wrapText="1"/>
    </xf>
    <xf numFmtId="0" fontId="3" fillId="0" borderId="0" xfId="3" applyFont="1" applyFill="1" applyBorder="1"/>
    <xf numFmtId="0" fontId="3" fillId="0" borderId="0" xfId="2" applyFont="1" applyFill="1" applyBorder="1" applyAlignment="1">
      <alignment wrapText="1"/>
    </xf>
    <xf numFmtId="0" fontId="4" fillId="0" borderId="0" xfId="2" applyFont="1" applyFill="1" applyBorder="1" applyAlignment="1">
      <alignment wrapText="1"/>
    </xf>
    <xf numFmtId="9" fontId="3" fillId="0" borderId="0" xfId="2" applyNumberFormat="1" applyFont="1" applyFill="1" applyBorder="1"/>
    <xf numFmtId="43" fontId="3" fillId="0" borderId="0" xfId="2" applyNumberFormat="1" applyFont="1" applyFill="1" applyBorder="1"/>
    <xf numFmtId="0" fontId="4" fillId="0" borderId="1" xfId="2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4" fillId="0" borderId="2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wrapText="1"/>
    </xf>
    <xf numFmtId="0" fontId="4" fillId="0" borderId="3" xfId="2" applyFont="1" applyFill="1" applyBorder="1" applyAlignment="1">
      <alignment horizontal="center" wrapText="1"/>
    </xf>
    <xf numFmtId="0" fontId="3" fillId="0" borderId="1" xfId="2" applyFon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43" fontId="5" fillId="0" borderId="1" xfId="2" applyNumberFormat="1" applyFont="1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43" fontId="5" fillId="2" borderId="1" xfId="2" applyNumberFormat="1" applyFont="1" applyFill="1" applyBorder="1"/>
    <xf numFmtId="0" fontId="3" fillId="3" borderId="1" xfId="2" applyFont="1" applyFill="1" applyBorder="1"/>
    <xf numFmtId="0" fontId="3" fillId="3" borderId="1" xfId="4" applyFont="1" applyFill="1" applyBorder="1" applyAlignment="1">
      <alignment horizontal="center" vertical="center"/>
    </xf>
    <xf numFmtId="49" fontId="3" fillId="3" borderId="1" xfId="4" applyNumberFormat="1" applyFont="1" applyFill="1" applyBorder="1" applyAlignment="1">
      <alignment horizontal="left" vertical="center" wrapText="1"/>
    </xf>
    <xf numFmtId="43" fontId="5" fillId="3" borderId="1" xfId="2" applyNumberFormat="1" applyFont="1" applyFill="1" applyBorder="1"/>
    <xf numFmtId="0" fontId="7" fillId="0" borderId="1" xfId="2" applyFont="1" applyFill="1" applyBorder="1"/>
    <xf numFmtId="0" fontId="7" fillId="0" borderId="1" xfId="3" applyFont="1" applyFill="1" applyBorder="1" applyAlignment="1">
      <alignment horizontal="center"/>
    </xf>
    <xf numFmtId="0" fontId="7" fillId="0" borderId="1" xfId="3" applyFont="1" applyFill="1" applyBorder="1" applyAlignment="1">
      <alignment wrapText="1"/>
    </xf>
    <xf numFmtId="43" fontId="7" fillId="0" borderId="1" xfId="2" applyNumberFormat="1" applyFont="1" applyFill="1" applyBorder="1"/>
    <xf numFmtId="0" fontId="3" fillId="0" borderId="0" xfId="3" applyFont="1" applyFill="1" applyAlignment="1">
      <alignment wrapText="1"/>
    </xf>
    <xf numFmtId="164" fontId="3" fillId="0" borderId="0" xfId="2" applyNumberFormat="1" applyFont="1" applyFill="1"/>
    <xf numFmtId="43" fontId="0" fillId="0" borderId="0" xfId="1" applyFont="1"/>
    <xf numFmtId="43" fontId="0" fillId="0" borderId="0" xfId="0" applyNumberFormat="1"/>
    <xf numFmtId="0" fontId="2" fillId="0" borderId="0" xfId="0" applyFont="1"/>
    <xf numFmtId="0" fontId="4" fillId="0" borderId="0" xfId="3" applyFont="1" applyFill="1" applyAlignment="1">
      <alignment wrapText="1"/>
    </xf>
    <xf numFmtId="0" fontId="3" fillId="2" borderId="1" xfId="2" applyFont="1" applyFill="1" applyBorder="1"/>
    <xf numFmtId="0" fontId="0" fillId="2" borderId="0" xfId="0" applyFill="1"/>
  </cellXfs>
  <cellStyles count="5">
    <cellStyle name="Bun" xfId="4"/>
    <cellStyle name="Comma" xfId="1" builtinId="3"/>
    <cellStyle name="Normal" xfId="0" builtinId="0"/>
    <cellStyle name="Normal 10" xfId="2"/>
    <cellStyle name="Normal_PLAFON RAPORTAT TRIM.II,III 200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2"/>
  <sheetViews>
    <sheetView tabSelected="1" view="pageBreakPreview" topLeftCell="A59" zoomScale="60" zoomScaleNormal="100" workbookViewId="0">
      <selection activeCell="L73" sqref="L73"/>
    </sheetView>
  </sheetViews>
  <sheetFormatPr defaultRowHeight="15"/>
  <cols>
    <col min="1" max="1" width="9.140625" style="1"/>
    <col min="2" max="2" width="9.85546875" style="2" customWidth="1"/>
    <col min="3" max="3" width="43.140625" style="35" customWidth="1"/>
    <col min="4" max="4" width="15.42578125" style="1" customWidth="1"/>
    <col min="5" max="5" width="17.5703125" style="1" customWidth="1"/>
    <col min="6" max="6" width="19.5703125" style="1" customWidth="1"/>
    <col min="7" max="7" width="20.7109375" style="1" customWidth="1"/>
    <col min="8" max="8" width="17.5703125" style="1" customWidth="1"/>
  </cols>
  <sheetData>
    <row r="2" spans="1:8">
      <c r="C2" s="3"/>
    </row>
    <row r="3" spans="1:8">
      <c r="C3" s="4" t="s">
        <v>0</v>
      </c>
    </row>
    <row r="4" spans="1:8">
      <c r="A4" s="5"/>
      <c r="B4" s="6"/>
      <c r="C4" s="7">
        <v>1237019.01</v>
      </c>
      <c r="D4" s="5"/>
      <c r="E4" s="5"/>
      <c r="F4" s="5"/>
      <c r="G4" s="5"/>
      <c r="H4" s="5"/>
    </row>
    <row r="5" spans="1:8">
      <c r="A5" s="8"/>
      <c r="B5" s="6"/>
      <c r="C5" s="9"/>
      <c r="D5" s="5"/>
      <c r="E5" s="5"/>
      <c r="F5" s="12"/>
      <c r="G5" s="5"/>
      <c r="H5" s="5"/>
    </row>
    <row r="6" spans="1:8">
      <c r="A6" s="5"/>
      <c r="B6" s="6"/>
      <c r="C6" s="10" t="s">
        <v>92</v>
      </c>
      <c r="D6" s="5"/>
      <c r="E6" s="5"/>
      <c r="F6" s="5"/>
      <c r="G6" s="5"/>
      <c r="H6" s="5"/>
    </row>
    <row r="7" spans="1:8">
      <c r="A7" s="5"/>
      <c r="B7" s="6"/>
      <c r="C7" s="4"/>
      <c r="D7" s="5"/>
      <c r="E7" s="5"/>
      <c r="F7" s="11"/>
      <c r="G7" s="12"/>
      <c r="H7" s="5"/>
    </row>
    <row r="8" spans="1:8">
      <c r="A8" s="5"/>
      <c r="B8" s="6"/>
      <c r="C8" s="5"/>
      <c r="D8" s="11">
        <v>0.5</v>
      </c>
      <c r="E8" s="12">
        <f>C4*0.5</f>
        <v>618509.505</v>
      </c>
      <c r="F8" s="11">
        <v>0.5</v>
      </c>
      <c r="G8" s="12">
        <f>C4-E8-0.01</f>
        <v>618509.495</v>
      </c>
      <c r="H8" s="5"/>
    </row>
    <row r="9" spans="1:8">
      <c r="A9" s="13" t="s">
        <v>1</v>
      </c>
      <c r="B9" s="14" t="s">
        <v>2</v>
      </c>
      <c r="C9" s="15" t="s">
        <v>3</v>
      </c>
      <c r="D9" s="16" t="s">
        <v>175</v>
      </c>
      <c r="E9" s="16"/>
      <c r="F9" s="16" t="s">
        <v>176</v>
      </c>
      <c r="G9" s="16"/>
      <c r="H9" s="17" t="s">
        <v>177</v>
      </c>
    </row>
    <row r="10" spans="1:8">
      <c r="A10" s="13"/>
      <c r="B10" s="14"/>
      <c r="C10" s="15"/>
      <c r="D10" s="18" t="s">
        <v>4</v>
      </c>
      <c r="E10" s="18" t="s">
        <v>5</v>
      </c>
      <c r="F10" s="18" t="s">
        <v>4</v>
      </c>
      <c r="G10" s="18" t="s">
        <v>5</v>
      </c>
      <c r="H10" s="19"/>
    </row>
    <row r="11" spans="1:8" ht="15.75">
      <c r="A11" s="20">
        <v>1</v>
      </c>
      <c r="B11" s="21" t="s">
        <v>93</v>
      </c>
      <c r="C11" s="22" t="s">
        <v>6</v>
      </c>
      <c r="D11" s="23">
        <v>83.41</v>
      </c>
      <c r="E11" s="23">
        <f>+ROUND(D11*$E$94,2)</f>
        <v>4664.18</v>
      </c>
      <c r="F11" s="23">
        <v>83</v>
      </c>
      <c r="G11" s="23">
        <f>+ROUND(F11*$G$94,2)</f>
        <v>2483.5</v>
      </c>
      <c r="H11" s="23">
        <f>E11+G11</f>
        <v>7147.68</v>
      </c>
    </row>
    <row r="12" spans="1:8" ht="15.75">
      <c r="A12" s="20">
        <v>2</v>
      </c>
      <c r="B12" s="21" t="s">
        <v>94</v>
      </c>
      <c r="C12" s="22" t="s">
        <v>7</v>
      </c>
      <c r="D12" s="23">
        <v>102.71</v>
      </c>
      <c r="E12" s="23">
        <f t="shared" ref="E12:E75" si="0">+ROUND(D12*$E$94,2)</f>
        <v>5743.42</v>
      </c>
      <c r="F12" s="23">
        <v>173.75</v>
      </c>
      <c r="G12" s="23">
        <f t="shared" ref="G12:G75" si="1">+ROUND(F12*$G$94,2)</f>
        <v>5198.8900000000003</v>
      </c>
      <c r="H12" s="23">
        <f t="shared" ref="H12:H75" si="2">E12+G12</f>
        <v>10942.310000000001</v>
      </c>
    </row>
    <row r="13" spans="1:8" ht="15.75">
      <c r="A13" s="20">
        <v>3</v>
      </c>
      <c r="B13" s="21" t="s">
        <v>95</v>
      </c>
      <c r="C13" s="22" t="s">
        <v>8</v>
      </c>
      <c r="D13" s="23">
        <v>57</v>
      </c>
      <c r="E13" s="23">
        <f t="shared" si="0"/>
        <v>3187.37</v>
      </c>
      <c r="F13" s="23">
        <v>75</v>
      </c>
      <c r="G13" s="23">
        <f t="shared" si="1"/>
        <v>2244.13</v>
      </c>
      <c r="H13" s="23">
        <f t="shared" si="2"/>
        <v>5431.5</v>
      </c>
    </row>
    <row r="14" spans="1:8" ht="15.75">
      <c r="A14" s="20">
        <v>4</v>
      </c>
      <c r="B14" s="21" t="s">
        <v>96</v>
      </c>
      <c r="C14" s="22" t="s">
        <v>9</v>
      </c>
      <c r="D14" s="23">
        <v>114.5</v>
      </c>
      <c r="E14" s="23">
        <f t="shared" si="0"/>
        <v>6402.7</v>
      </c>
      <c r="F14" s="23">
        <v>216.78</v>
      </c>
      <c r="G14" s="23">
        <f t="shared" si="1"/>
        <v>6486.42</v>
      </c>
      <c r="H14" s="23">
        <f t="shared" si="2"/>
        <v>12889.119999999999</v>
      </c>
    </row>
    <row r="15" spans="1:8" ht="15.75">
      <c r="A15" s="20">
        <v>5</v>
      </c>
      <c r="B15" s="21" t="s">
        <v>97</v>
      </c>
      <c r="C15" s="22" t="s">
        <v>10</v>
      </c>
      <c r="D15" s="23">
        <v>123.42</v>
      </c>
      <c r="E15" s="23">
        <f t="shared" si="0"/>
        <v>6901.49</v>
      </c>
      <c r="F15" s="23">
        <v>139</v>
      </c>
      <c r="G15" s="23">
        <f t="shared" si="1"/>
        <v>4159.1099999999997</v>
      </c>
      <c r="H15" s="23">
        <f t="shared" si="2"/>
        <v>11060.599999999999</v>
      </c>
    </row>
    <row r="16" spans="1:8" ht="30">
      <c r="A16" s="20">
        <v>6</v>
      </c>
      <c r="B16" s="21" t="s">
        <v>98</v>
      </c>
      <c r="C16" s="22" t="s">
        <v>11</v>
      </c>
      <c r="D16" s="23">
        <v>103</v>
      </c>
      <c r="E16" s="23">
        <f t="shared" si="0"/>
        <v>5759.63</v>
      </c>
      <c r="F16" s="23">
        <v>110</v>
      </c>
      <c r="G16" s="23">
        <f t="shared" si="1"/>
        <v>3291.38</v>
      </c>
      <c r="H16" s="23">
        <f t="shared" si="2"/>
        <v>9051.01</v>
      </c>
    </row>
    <row r="17" spans="1:8" ht="15.75">
      <c r="A17" s="20">
        <v>7</v>
      </c>
      <c r="B17" s="21" t="s">
        <v>178</v>
      </c>
      <c r="C17" s="22" t="s">
        <v>12</v>
      </c>
      <c r="D17" s="23">
        <v>137</v>
      </c>
      <c r="E17" s="23">
        <f t="shared" si="0"/>
        <v>7660.87</v>
      </c>
      <c r="F17" s="23">
        <v>208</v>
      </c>
      <c r="G17" s="23">
        <f t="shared" si="1"/>
        <v>6223.71</v>
      </c>
      <c r="H17" s="23">
        <f t="shared" si="2"/>
        <v>13884.58</v>
      </c>
    </row>
    <row r="18" spans="1:8" ht="30">
      <c r="A18" s="20">
        <v>8</v>
      </c>
      <c r="B18" s="21" t="s">
        <v>99</v>
      </c>
      <c r="C18" s="22" t="s">
        <v>13</v>
      </c>
      <c r="D18" s="23">
        <v>142</v>
      </c>
      <c r="E18" s="23">
        <f t="shared" si="0"/>
        <v>7940.46</v>
      </c>
      <c r="F18" s="23">
        <v>116</v>
      </c>
      <c r="G18" s="23">
        <f t="shared" si="1"/>
        <v>3470.91</v>
      </c>
      <c r="H18" s="23">
        <f t="shared" si="2"/>
        <v>11411.369999999999</v>
      </c>
    </row>
    <row r="19" spans="1:8" ht="45">
      <c r="A19" s="20">
        <v>9</v>
      </c>
      <c r="B19" s="21" t="s">
        <v>100</v>
      </c>
      <c r="C19" s="22" t="s">
        <v>14</v>
      </c>
      <c r="D19" s="23">
        <v>37</v>
      </c>
      <c r="E19" s="23">
        <f t="shared" si="0"/>
        <v>2068.9899999999998</v>
      </c>
      <c r="F19" s="23">
        <v>72</v>
      </c>
      <c r="G19" s="23">
        <f t="shared" si="1"/>
        <v>2154.36</v>
      </c>
      <c r="H19" s="23">
        <f t="shared" si="2"/>
        <v>4223.3500000000004</v>
      </c>
    </row>
    <row r="20" spans="1:8" ht="15.75">
      <c r="A20" s="20">
        <v>10</v>
      </c>
      <c r="B20" s="21" t="s">
        <v>101</v>
      </c>
      <c r="C20" s="22" t="s">
        <v>15</v>
      </c>
      <c r="D20" s="23">
        <v>42</v>
      </c>
      <c r="E20" s="23">
        <f t="shared" si="0"/>
        <v>2348.59</v>
      </c>
      <c r="F20" s="23">
        <v>91.2</v>
      </c>
      <c r="G20" s="23">
        <f t="shared" si="1"/>
        <v>2728.86</v>
      </c>
      <c r="H20" s="23">
        <f t="shared" si="2"/>
        <v>5077.4500000000007</v>
      </c>
    </row>
    <row r="21" spans="1:8" ht="15.75">
      <c r="A21" s="20">
        <v>11</v>
      </c>
      <c r="B21" s="21" t="s">
        <v>102</v>
      </c>
      <c r="C21" s="22" t="s">
        <v>16</v>
      </c>
      <c r="D21" s="23">
        <v>178</v>
      </c>
      <c r="E21" s="23">
        <f t="shared" si="0"/>
        <v>9953.5400000000009</v>
      </c>
      <c r="F21" s="23">
        <v>190</v>
      </c>
      <c r="G21" s="23">
        <f t="shared" si="1"/>
        <v>5685.12</v>
      </c>
      <c r="H21" s="23">
        <f t="shared" si="2"/>
        <v>15638.66</v>
      </c>
    </row>
    <row r="22" spans="1:8" ht="15.75">
      <c r="A22" s="20">
        <v>12</v>
      </c>
      <c r="B22" s="21" t="s">
        <v>103</v>
      </c>
      <c r="C22" s="22" t="s">
        <v>17</v>
      </c>
      <c r="D22" s="23">
        <v>158.84</v>
      </c>
      <c r="E22" s="23">
        <f t="shared" si="0"/>
        <v>8882.1299999999992</v>
      </c>
      <c r="F22" s="23">
        <v>158</v>
      </c>
      <c r="G22" s="23">
        <f t="shared" si="1"/>
        <v>4727.63</v>
      </c>
      <c r="H22" s="23">
        <f t="shared" si="2"/>
        <v>13609.759999999998</v>
      </c>
    </row>
    <row r="23" spans="1:8" ht="15.75">
      <c r="A23" s="20">
        <v>13</v>
      </c>
      <c r="B23" s="21" t="s">
        <v>104</v>
      </c>
      <c r="C23" s="22" t="s">
        <v>18</v>
      </c>
      <c r="D23" s="23">
        <v>131.99</v>
      </c>
      <c r="E23" s="23">
        <f t="shared" si="0"/>
        <v>7380.72</v>
      </c>
      <c r="F23" s="23">
        <v>365</v>
      </c>
      <c r="G23" s="23">
        <f t="shared" si="1"/>
        <v>10921.41</v>
      </c>
      <c r="H23" s="23">
        <f t="shared" si="2"/>
        <v>18302.13</v>
      </c>
    </row>
    <row r="24" spans="1:8" ht="15.75">
      <c r="A24" s="20">
        <v>14</v>
      </c>
      <c r="B24" s="21" t="s">
        <v>105</v>
      </c>
      <c r="C24" s="22" t="s">
        <v>19</v>
      </c>
      <c r="D24" s="23">
        <v>158.56</v>
      </c>
      <c r="E24" s="23">
        <f t="shared" si="0"/>
        <v>8866.48</v>
      </c>
      <c r="F24" s="23">
        <v>201</v>
      </c>
      <c r="G24" s="23">
        <f t="shared" si="1"/>
        <v>6014.26</v>
      </c>
      <c r="H24" s="23">
        <f t="shared" si="2"/>
        <v>14880.74</v>
      </c>
    </row>
    <row r="25" spans="1:8" ht="15.75">
      <c r="A25" s="20">
        <v>15</v>
      </c>
      <c r="B25" s="21" t="s">
        <v>106</v>
      </c>
      <c r="C25" s="22" t="s">
        <v>20</v>
      </c>
      <c r="D25" s="23">
        <v>48.14</v>
      </c>
      <c r="E25" s="23">
        <f t="shared" si="0"/>
        <v>2691.93</v>
      </c>
      <c r="F25" s="23">
        <v>16</v>
      </c>
      <c r="G25" s="23">
        <f t="shared" si="1"/>
        <v>478.75</v>
      </c>
      <c r="H25" s="23">
        <f t="shared" si="2"/>
        <v>3170.68</v>
      </c>
    </row>
    <row r="26" spans="1:8" ht="15.75">
      <c r="A26" s="20">
        <v>16</v>
      </c>
      <c r="B26" s="21" t="s">
        <v>107</v>
      </c>
      <c r="C26" s="22" t="s">
        <v>21</v>
      </c>
      <c r="D26" s="23">
        <v>79.14</v>
      </c>
      <c r="E26" s="23">
        <f t="shared" si="0"/>
        <v>4425.41</v>
      </c>
      <c r="F26" s="23">
        <v>48</v>
      </c>
      <c r="G26" s="23">
        <f t="shared" si="1"/>
        <v>1436.24</v>
      </c>
      <c r="H26" s="23">
        <f t="shared" si="2"/>
        <v>5861.65</v>
      </c>
    </row>
    <row r="27" spans="1:8" ht="15.75">
      <c r="A27" s="20">
        <v>17</v>
      </c>
      <c r="B27" s="21" t="s">
        <v>108</v>
      </c>
      <c r="C27" s="22" t="s">
        <v>22</v>
      </c>
      <c r="D27" s="23">
        <v>88</v>
      </c>
      <c r="E27" s="23">
        <f t="shared" si="0"/>
        <v>4920.8500000000004</v>
      </c>
      <c r="F27" s="23">
        <v>154</v>
      </c>
      <c r="G27" s="23">
        <f t="shared" si="1"/>
        <v>4607.9399999999996</v>
      </c>
      <c r="H27" s="23">
        <f t="shared" si="2"/>
        <v>9528.7900000000009</v>
      </c>
    </row>
    <row r="28" spans="1:8" ht="15.75">
      <c r="A28" s="20">
        <v>18</v>
      </c>
      <c r="B28" s="21" t="s">
        <v>109</v>
      </c>
      <c r="C28" s="22" t="s">
        <v>23</v>
      </c>
      <c r="D28" s="23">
        <v>77.14</v>
      </c>
      <c r="E28" s="23">
        <f t="shared" si="0"/>
        <v>4313.57</v>
      </c>
      <c r="F28" s="23">
        <v>165</v>
      </c>
      <c r="G28" s="23">
        <f t="shared" si="1"/>
        <v>4937.08</v>
      </c>
      <c r="H28" s="23">
        <f t="shared" si="2"/>
        <v>9250.65</v>
      </c>
    </row>
    <row r="29" spans="1:8" ht="15.75">
      <c r="A29" s="20">
        <v>19</v>
      </c>
      <c r="B29" s="21" t="s">
        <v>110</v>
      </c>
      <c r="C29" s="22" t="s">
        <v>24</v>
      </c>
      <c r="D29" s="23">
        <v>82</v>
      </c>
      <c r="E29" s="23">
        <f t="shared" si="0"/>
        <v>4585.34</v>
      </c>
      <c r="F29" s="23">
        <v>133</v>
      </c>
      <c r="G29" s="23">
        <f t="shared" si="1"/>
        <v>3979.58</v>
      </c>
      <c r="H29" s="23">
        <f t="shared" si="2"/>
        <v>8564.92</v>
      </c>
    </row>
    <row r="30" spans="1:8" ht="15.75">
      <c r="A30" s="20">
        <v>20</v>
      </c>
      <c r="B30" s="21" t="s">
        <v>111</v>
      </c>
      <c r="C30" s="22" t="s">
        <v>25</v>
      </c>
      <c r="D30" s="23">
        <v>113.06</v>
      </c>
      <c r="E30" s="23">
        <f t="shared" si="0"/>
        <v>6322.17</v>
      </c>
      <c r="F30" s="23">
        <v>186.3</v>
      </c>
      <c r="G30" s="23">
        <f t="shared" si="1"/>
        <v>5574.41</v>
      </c>
      <c r="H30" s="23">
        <f t="shared" si="2"/>
        <v>11896.58</v>
      </c>
    </row>
    <row r="31" spans="1:8" ht="15.75">
      <c r="A31" s="20">
        <v>21</v>
      </c>
      <c r="B31" s="21" t="s">
        <v>112</v>
      </c>
      <c r="C31" s="22" t="s">
        <v>26</v>
      </c>
      <c r="D31" s="23">
        <v>116.8</v>
      </c>
      <c r="E31" s="23">
        <f t="shared" si="0"/>
        <v>6531.31</v>
      </c>
      <c r="F31" s="23">
        <v>210</v>
      </c>
      <c r="G31" s="23">
        <f t="shared" si="1"/>
        <v>6283.55</v>
      </c>
      <c r="H31" s="23">
        <f t="shared" si="2"/>
        <v>12814.86</v>
      </c>
    </row>
    <row r="32" spans="1:8" ht="15.75">
      <c r="A32" s="20">
        <v>22</v>
      </c>
      <c r="B32" s="21" t="s">
        <v>113</v>
      </c>
      <c r="C32" s="22" t="s">
        <v>27</v>
      </c>
      <c r="D32" s="23">
        <v>108.37</v>
      </c>
      <c r="E32" s="23">
        <f t="shared" si="0"/>
        <v>6059.92</v>
      </c>
      <c r="F32" s="23">
        <v>353.6</v>
      </c>
      <c r="G32" s="23">
        <f t="shared" si="1"/>
        <v>10580.31</v>
      </c>
      <c r="H32" s="23">
        <f t="shared" si="2"/>
        <v>16640.23</v>
      </c>
    </row>
    <row r="33" spans="1:8" ht="15.75">
      <c r="A33" s="20">
        <v>23</v>
      </c>
      <c r="B33" s="21" t="s">
        <v>114</v>
      </c>
      <c r="C33" s="22" t="s">
        <v>28</v>
      </c>
      <c r="D33" s="23">
        <v>90.72</v>
      </c>
      <c r="E33" s="23">
        <f t="shared" si="0"/>
        <v>5072.95</v>
      </c>
      <c r="F33" s="23">
        <v>193.45</v>
      </c>
      <c r="G33" s="23">
        <f t="shared" si="1"/>
        <v>5788.35</v>
      </c>
      <c r="H33" s="23">
        <f t="shared" si="2"/>
        <v>10861.3</v>
      </c>
    </row>
    <row r="34" spans="1:8" ht="15.75">
      <c r="A34" s="20">
        <v>24</v>
      </c>
      <c r="B34" s="21" t="s">
        <v>115</v>
      </c>
      <c r="C34" s="22" t="s">
        <v>29</v>
      </c>
      <c r="D34" s="23">
        <v>93.71</v>
      </c>
      <c r="E34" s="23">
        <f t="shared" si="0"/>
        <v>5240.1499999999996</v>
      </c>
      <c r="F34" s="23">
        <v>122.52</v>
      </c>
      <c r="G34" s="23">
        <f t="shared" si="1"/>
        <v>3666</v>
      </c>
      <c r="H34" s="23">
        <f t="shared" si="2"/>
        <v>8906.15</v>
      </c>
    </row>
    <row r="35" spans="1:8" ht="15.75">
      <c r="A35" s="20">
        <v>25</v>
      </c>
      <c r="B35" s="21" t="s">
        <v>116</v>
      </c>
      <c r="C35" s="22" t="s">
        <v>30</v>
      </c>
      <c r="D35" s="23">
        <v>59.7</v>
      </c>
      <c r="E35" s="23">
        <f t="shared" si="0"/>
        <v>3338.35</v>
      </c>
      <c r="F35" s="23">
        <v>110</v>
      </c>
      <c r="G35" s="23">
        <f t="shared" si="1"/>
        <v>3291.38</v>
      </c>
      <c r="H35" s="23">
        <f t="shared" si="2"/>
        <v>6629.73</v>
      </c>
    </row>
    <row r="36" spans="1:8" ht="15.75">
      <c r="A36" s="20">
        <v>26</v>
      </c>
      <c r="B36" s="21" t="s">
        <v>117</v>
      </c>
      <c r="C36" s="22" t="s">
        <v>31</v>
      </c>
      <c r="D36" s="23">
        <v>64.14</v>
      </c>
      <c r="E36" s="23">
        <f t="shared" si="0"/>
        <v>3586.63</v>
      </c>
      <c r="F36" s="23">
        <v>60.2</v>
      </c>
      <c r="G36" s="23">
        <f t="shared" si="1"/>
        <v>1801.28</v>
      </c>
      <c r="H36" s="23">
        <f t="shared" si="2"/>
        <v>5387.91</v>
      </c>
    </row>
    <row r="37" spans="1:8" ht="15.75">
      <c r="A37" s="20">
        <v>27</v>
      </c>
      <c r="B37" s="21" t="s">
        <v>118</v>
      </c>
      <c r="C37" s="22" t="s">
        <v>32</v>
      </c>
      <c r="D37" s="23">
        <v>66.709999999999994</v>
      </c>
      <c r="E37" s="23">
        <f t="shared" si="0"/>
        <v>3730.34</v>
      </c>
      <c r="F37" s="23">
        <v>161</v>
      </c>
      <c r="G37" s="23">
        <f t="shared" si="1"/>
        <v>4817.3900000000003</v>
      </c>
      <c r="H37" s="23">
        <f t="shared" si="2"/>
        <v>8547.73</v>
      </c>
    </row>
    <row r="38" spans="1:8" ht="15.75">
      <c r="A38" s="20">
        <v>28</v>
      </c>
      <c r="B38" s="21" t="s">
        <v>119</v>
      </c>
      <c r="C38" s="22" t="s">
        <v>33</v>
      </c>
      <c r="D38" s="23">
        <v>69.14</v>
      </c>
      <c r="E38" s="23">
        <f t="shared" si="0"/>
        <v>3866.22</v>
      </c>
      <c r="F38" s="23">
        <v>124.42</v>
      </c>
      <c r="G38" s="23">
        <f t="shared" si="1"/>
        <v>3722.86</v>
      </c>
      <c r="H38" s="23">
        <f t="shared" si="2"/>
        <v>7589.08</v>
      </c>
    </row>
    <row r="39" spans="1:8" ht="15.75">
      <c r="A39" s="20">
        <v>29</v>
      </c>
      <c r="B39" s="21" t="s">
        <v>120</v>
      </c>
      <c r="C39" s="22" t="s">
        <v>34</v>
      </c>
      <c r="D39" s="23">
        <v>139</v>
      </c>
      <c r="E39" s="23">
        <f t="shared" si="0"/>
        <v>7772.71</v>
      </c>
      <c r="F39" s="23">
        <v>278</v>
      </c>
      <c r="G39" s="23">
        <f t="shared" si="1"/>
        <v>8318.23</v>
      </c>
      <c r="H39" s="23">
        <f t="shared" si="2"/>
        <v>16090.939999999999</v>
      </c>
    </row>
    <row r="40" spans="1:8" ht="15.75">
      <c r="A40" s="20">
        <v>30</v>
      </c>
      <c r="B40" s="21" t="s">
        <v>121</v>
      </c>
      <c r="C40" s="22" t="s">
        <v>35</v>
      </c>
      <c r="D40" s="23">
        <v>56.28</v>
      </c>
      <c r="E40" s="23">
        <f t="shared" si="0"/>
        <v>3147.11</v>
      </c>
      <c r="F40" s="23">
        <v>124.48</v>
      </c>
      <c r="G40" s="23">
        <f t="shared" si="1"/>
        <v>3724.65</v>
      </c>
      <c r="H40" s="23">
        <f t="shared" si="2"/>
        <v>6871.76</v>
      </c>
    </row>
    <row r="41" spans="1:8" ht="15.75">
      <c r="A41" s="20">
        <v>31</v>
      </c>
      <c r="B41" s="21" t="s">
        <v>122</v>
      </c>
      <c r="C41" s="22" t="s">
        <v>36</v>
      </c>
      <c r="D41" s="23">
        <v>92</v>
      </c>
      <c r="E41" s="23">
        <f t="shared" si="0"/>
        <v>5144.53</v>
      </c>
      <c r="F41" s="23">
        <v>174</v>
      </c>
      <c r="G41" s="23">
        <f t="shared" si="1"/>
        <v>5206.37</v>
      </c>
      <c r="H41" s="23">
        <f t="shared" si="2"/>
        <v>10350.9</v>
      </c>
    </row>
    <row r="42" spans="1:8" ht="15.75">
      <c r="A42" s="20">
        <v>32</v>
      </c>
      <c r="B42" s="21" t="s">
        <v>123</v>
      </c>
      <c r="C42" s="22" t="s">
        <v>37</v>
      </c>
      <c r="D42" s="23">
        <v>188</v>
      </c>
      <c r="E42" s="23">
        <f t="shared" si="0"/>
        <v>10512.73</v>
      </c>
      <c r="F42" s="23">
        <v>307</v>
      </c>
      <c r="G42" s="23">
        <f t="shared" si="1"/>
        <v>9185.9500000000007</v>
      </c>
      <c r="H42" s="23">
        <f t="shared" si="2"/>
        <v>19698.68</v>
      </c>
    </row>
    <row r="43" spans="1:8" ht="15.75">
      <c r="A43" s="20">
        <v>33</v>
      </c>
      <c r="B43" s="21" t="s">
        <v>124</v>
      </c>
      <c r="C43" s="22" t="s">
        <v>38</v>
      </c>
      <c r="D43" s="23">
        <v>70</v>
      </c>
      <c r="E43" s="23">
        <f t="shared" si="0"/>
        <v>3914.31</v>
      </c>
      <c r="F43" s="23">
        <v>50</v>
      </c>
      <c r="G43" s="23">
        <f t="shared" si="1"/>
        <v>1496.08</v>
      </c>
      <c r="H43" s="23">
        <f t="shared" si="2"/>
        <v>5410.3899999999994</v>
      </c>
    </row>
    <row r="44" spans="1:8" ht="15.75">
      <c r="A44" s="20">
        <v>34</v>
      </c>
      <c r="B44" s="21" t="s">
        <v>125</v>
      </c>
      <c r="C44" s="22" t="s">
        <v>39</v>
      </c>
      <c r="D44" s="23">
        <v>48.14</v>
      </c>
      <c r="E44" s="23">
        <f t="shared" si="0"/>
        <v>2691.93</v>
      </c>
      <c r="F44" s="23">
        <v>58</v>
      </c>
      <c r="G44" s="23">
        <f t="shared" si="1"/>
        <v>1735.46</v>
      </c>
      <c r="H44" s="23">
        <f t="shared" si="2"/>
        <v>4427.3899999999994</v>
      </c>
    </row>
    <row r="45" spans="1:8" ht="15.75">
      <c r="A45" s="20">
        <v>35</v>
      </c>
      <c r="B45" s="21" t="s">
        <v>126</v>
      </c>
      <c r="C45" s="22" t="s">
        <v>40</v>
      </c>
      <c r="D45" s="23">
        <v>59</v>
      </c>
      <c r="E45" s="23">
        <f t="shared" si="0"/>
        <v>3299.21</v>
      </c>
      <c r="F45" s="23">
        <v>72.040000000000006</v>
      </c>
      <c r="G45" s="23">
        <f t="shared" si="1"/>
        <v>2155.56</v>
      </c>
      <c r="H45" s="23">
        <f t="shared" si="2"/>
        <v>5454.77</v>
      </c>
    </row>
    <row r="46" spans="1:8" ht="15.75">
      <c r="A46" s="20">
        <v>36</v>
      </c>
      <c r="B46" s="21" t="s">
        <v>127</v>
      </c>
      <c r="C46" s="22" t="s">
        <v>41</v>
      </c>
      <c r="D46" s="23">
        <v>95.38</v>
      </c>
      <c r="E46" s="23">
        <f t="shared" si="0"/>
        <v>5333.53</v>
      </c>
      <c r="F46" s="23">
        <v>292</v>
      </c>
      <c r="G46" s="23">
        <f t="shared" si="1"/>
        <v>8737.1299999999992</v>
      </c>
      <c r="H46" s="23">
        <f t="shared" si="2"/>
        <v>14070.66</v>
      </c>
    </row>
    <row r="47" spans="1:8" ht="15.75">
      <c r="A47" s="20">
        <v>37</v>
      </c>
      <c r="B47" s="21" t="s">
        <v>128</v>
      </c>
      <c r="C47" s="22" t="s">
        <v>42</v>
      </c>
      <c r="D47" s="23">
        <v>76</v>
      </c>
      <c r="E47" s="23">
        <f t="shared" si="0"/>
        <v>4249.83</v>
      </c>
      <c r="F47" s="23">
        <v>123.1</v>
      </c>
      <c r="G47" s="23">
        <f t="shared" si="1"/>
        <v>3683.36</v>
      </c>
      <c r="H47" s="23">
        <f t="shared" si="2"/>
        <v>7933.1900000000005</v>
      </c>
    </row>
    <row r="48" spans="1:8" ht="15.75">
      <c r="A48" s="20">
        <v>38</v>
      </c>
      <c r="B48" s="21" t="s">
        <v>129</v>
      </c>
      <c r="C48" s="22" t="s">
        <v>43</v>
      </c>
      <c r="D48" s="23">
        <v>87.5</v>
      </c>
      <c r="E48" s="23">
        <f t="shared" si="0"/>
        <v>4892.8900000000003</v>
      </c>
      <c r="F48" s="23">
        <v>185</v>
      </c>
      <c r="G48" s="23">
        <f t="shared" si="1"/>
        <v>5535.51</v>
      </c>
      <c r="H48" s="23">
        <f t="shared" si="2"/>
        <v>10428.400000000001</v>
      </c>
    </row>
    <row r="49" spans="1:8" ht="15.75">
      <c r="A49" s="20">
        <v>39</v>
      </c>
      <c r="B49" s="21" t="s">
        <v>130</v>
      </c>
      <c r="C49" s="22" t="s">
        <v>44</v>
      </c>
      <c r="D49" s="23">
        <v>195</v>
      </c>
      <c r="E49" s="23">
        <f t="shared" si="0"/>
        <v>10904.16</v>
      </c>
      <c r="F49" s="23">
        <v>418.78</v>
      </c>
      <c r="G49" s="23">
        <f t="shared" si="1"/>
        <v>12530.6</v>
      </c>
      <c r="H49" s="23">
        <f t="shared" si="2"/>
        <v>23434.760000000002</v>
      </c>
    </row>
    <row r="50" spans="1:8" ht="15.75">
      <c r="A50" s="20">
        <v>40</v>
      </c>
      <c r="B50" s="21" t="s">
        <v>131</v>
      </c>
      <c r="C50" s="22" t="s">
        <v>45</v>
      </c>
      <c r="D50" s="23">
        <v>805.01</v>
      </c>
      <c r="E50" s="23">
        <f t="shared" si="0"/>
        <v>45015.16</v>
      </c>
      <c r="F50" s="23">
        <v>1415</v>
      </c>
      <c r="G50" s="23">
        <f t="shared" si="1"/>
        <v>42339.17</v>
      </c>
      <c r="H50" s="23">
        <f t="shared" si="2"/>
        <v>87354.33</v>
      </c>
    </row>
    <row r="51" spans="1:8" ht="15.75">
      <c r="A51" s="20">
        <v>41</v>
      </c>
      <c r="B51" s="21" t="s">
        <v>132</v>
      </c>
      <c r="C51" s="22" t="s">
        <v>46</v>
      </c>
      <c r="D51" s="23">
        <v>205.84</v>
      </c>
      <c r="E51" s="23">
        <f t="shared" si="0"/>
        <v>11510.32</v>
      </c>
      <c r="F51" s="23">
        <v>385</v>
      </c>
      <c r="G51" s="23">
        <f t="shared" si="1"/>
        <v>11519.85</v>
      </c>
      <c r="H51" s="23">
        <f t="shared" si="2"/>
        <v>23030.17</v>
      </c>
    </row>
    <row r="52" spans="1:8" ht="15.75">
      <c r="A52" s="20">
        <v>42</v>
      </c>
      <c r="B52" s="21" t="s">
        <v>133</v>
      </c>
      <c r="C52" s="22" t="s">
        <v>47</v>
      </c>
      <c r="D52" s="23">
        <v>612.29999999999995</v>
      </c>
      <c r="E52" s="23">
        <f t="shared" si="0"/>
        <v>34239.050000000003</v>
      </c>
      <c r="F52" s="23">
        <v>957</v>
      </c>
      <c r="G52" s="23">
        <f t="shared" si="1"/>
        <v>28635.05</v>
      </c>
      <c r="H52" s="23">
        <f t="shared" si="2"/>
        <v>62874.100000000006</v>
      </c>
    </row>
    <row r="53" spans="1:8" ht="15.75">
      <c r="A53" s="20">
        <v>43</v>
      </c>
      <c r="B53" s="21" t="s">
        <v>134</v>
      </c>
      <c r="C53" s="22" t="s">
        <v>48</v>
      </c>
      <c r="D53" s="23">
        <v>49.14</v>
      </c>
      <c r="E53" s="23">
        <f t="shared" si="0"/>
        <v>2747.85</v>
      </c>
      <c r="F53" s="23">
        <v>90</v>
      </c>
      <c r="G53" s="23">
        <f t="shared" si="1"/>
        <v>2692.95</v>
      </c>
      <c r="H53" s="23">
        <f t="shared" si="2"/>
        <v>5440.7999999999993</v>
      </c>
    </row>
    <row r="54" spans="1:8" ht="15.75">
      <c r="A54" s="20">
        <v>44</v>
      </c>
      <c r="B54" s="21" t="s">
        <v>135</v>
      </c>
      <c r="C54" s="22" t="s">
        <v>49</v>
      </c>
      <c r="D54" s="23">
        <v>325</v>
      </c>
      <c r="E54" s="23">
        <f t="shared" si="0"/>
        <v>18173.59</v>
      </c>
      <c r="F54" s="23">
        <v>330</v>
      </c>
      <c r="G54" s="23">
        <f t="shared" si="1"/>
        <v>9874.15</v>
      </c>
      <c r="H54" s="23">
        <f t="shared" si="2"/>
        <v>28047.739999999998</v>
      </c>
    </row>
    <row r="55" spans="1:8" ht="15.75">
      <c r="A55" s="20">
        <v>45</v>
      </c>
      <c r="B55" s="21" t="s">
        <v>136</v>
      </c>
      <c r="C55" s="22" t="s">
        <v>50</v>
      </c>
      <c r="D55" s="23">
        <v>137.77000000000001</v>
      </c>
      <c r="E55" s="23">
        <f t="shared" si="0"/>
        <v>7703.93</v>
      </c>
      <c r="F55" s="23">
        <v>250</v>
      </c>
      <c r="G55" s="23">
        <f t="shared" si="1"/>
        <v>7480.42</v>
      </c>
      <c r="H55" s="23">
        <f t="shared" si="2"/>
        <v>15184.35</v>
      </c>
    </row>
    <row r="56" spans="1:8" ht="15.75">
      <c r="A56" s="20">
        <v>46</v>
      </c>
      <c r="B56" s="21" t="s">
        <v>137</v>
      </c>
      <c r="C56" s="22" t="s">
        <v>51</v>
      </c>
      <c r="D56" s="23">
        <v>193.89</v>
      </c>
      <c r="E56" s="23">
        <f t="shared" si="0"/>
        <v>10842.09</v>
      </c>
      <c r="F56" s="23">
        <v>310</v>
      </c>
      <c r="G56" s="23">
        <f t="shared" si="1"/>
        <v>9275.7199999999993</v>
      </c>
      <c r="H56" s="23">
        <f t="shared" si="2"/>
        <v>20117.809999999998</v>
      </c>
    </row>
    <row r="57" spans="1:8" ht="15.75">
      <c r="A57" s="20">
        <v>47</v>
      </c>
      <c r="B57" s="21" t="s">
        <v>138</v>
      </c>
      <c r="C57" s="22" t="s">
        <v>52</v>
      </c>
      <c r="D57" s="23">
        <v>134</v>
      </c>
      <c r="E57" s="23">
        <f t="shared" si="0"/>
        <v>7493.11</v>
      </c>
      <c r="F57" s="23">
        <v>165</v>
      </c>
      <c r="G57" s="23">
        <f t="shared" si="1"/>
        <v>4937.08</v>
      </c>
      <c r="H57" s="23">
        <f t="shared" si="2"/>
        <v>12430.189999999999</v>
      </c>
    </row>
    <row r="58" spans="1:8" ht="15.75">
      <c r="A58" s="20">
        <v>48</v>
      </c>
      <c r="B58" s="21" t="s">
        <v>139</v>
      </c>
      <c r="C58" s="22" t="s">
        <v>53</v>
      </c>
      <c r="D58" s="23">
        <v>343.79</v>
      </c>
      <c r="E58" s="23">
        <f t="shared" si="0"/>
        <v>19224.310000000001</v>
      </c>
      <c r="F58" s="23">
        <v>659</v>
      </c>
      <c r="G58" s="23">
        <f t="shared" si="1"/>
        <v>19718.39</v>
      </c>
      <c r="H58" s="23">
        <f t="shared" si="2"/>
        <v>38942.699999999997</v>
      </c>
    </row>
    <row r="59" spans="1:8" ht="15.75">
      <c r="A59" s="20">
        <v>49</v>
      </c>
      <c r="B59" s="21" t="s">
        <v>140</v>
      </c>
      <c r="C59" s="22" t="s">
        <v>54</v>
      </c>
      <c r="D59" s="23"/>
      <c r="E59" s="23">
        <f t="shared" si="0"/>
        <v>0</v>
      </c>
      <c r="F59" s="23"/>
      <c r="G59" s="23">
        <f t="shared" si="1"/>
        <v>0</v>
      </c>
      <c r="H59" s="23">
        <f t="shared" si="2"/>
        <v>0</v>
      </c>
    </row>
    <row r="60" spans="1:8" ht="15.75">
      <c r="A60" s="20">
        <v>50</v>
      </c>
      <c r="B60" s="21" t="s">
        <v>141</v>
      </c>
      <c r="C60" s="22" t="s">
        <v>55</v>
      </c>
      <c r="D60" s="23">
        <v>167.99</v>
      </c>
      <c r="E60" s="23">
        <f t="shared" si="0"/>
        <v>9393.7900000000009</v>
      </c>
      <c r="F60" s="23">
        <v>310</v>
      </c>
      <c r="G60" s="23">
        <f t="shared" si="1"/>
        <v>9275.7199999999993</v>
      </c>
      <c r="H60" s="23">
        <f t="shared" si="2"/>
        <v>18669.510000000002</v>
      </c>
    </row>
    <row r="61" spans="1:8" ht="15.75">
      <c r="A61" s="20">
        <v>51</v>
      </c>
      <c r="B61" s="21" t="s">
        <v>142</v>
      </c>
      <c r="C61" s="22" t="s">
        <v>56</v>
      </c>
      <c r="D61" s="23">
        <v>85</v>
      </c>
      <c r="E61" s="23">
        <f t="shared" si="0"/>
        <v>4753.09</v>
      </c>
      <c r="F61" s="23">
        <v>172.5</v>
      </c>
      <c r="G61" s="23">
        <f t="shared" si="1"/>
        <v>5161.49</v>
      </c>
      <c r="H61" s="23">
        <f t="shared" si="2"/>
        <v>9914.58</v>
      </c>
    </row>
    <row r="62" spans="1:8" ht="15.75">
      <c r="A62" s="20">
        <v>52</v>
      </c>
      <c r="B62" s="21" t="s">
        <v>143</v>
      </c>
      <c r="C62" s="22" t="s">
        <v>57</v>
      </c>
      <c r="D62" s="23">
        <v>215.99</v>
      </c>
      <c r="E62" s="23">
        <f t="shared" si="0"/>
        <v>12077.89</v>
      </c>
      <c r="F62" s="23">
        <v>385</v>
      </c>
      <c r="G62" s="23">
        <f t="shared" si="1"/>
        <v>11519.85</v>
      </c>
      <c r="H62" s="23">
        <f t="shared" si="2"/>
        <v>23597.739999999998</v>
      </c>
    </row>
    <row r="63" spans="1:8" ht="15.75">
      <c r="A63" s="20">
        <v>53</v>
      </c>
      <c r="B63" s="21" t="s">
        <v>144</v>
      </c>
      <c r="C63" s="22" t="s">
        <v>58</v>
      </c>
      <c r="D63" s="23">
        <v>67.14</v>
      </c>
      <c r="E63" s="23">
        <f t="shared" si="0"/>
        <v>3754.39</v>
      </c>
      <c r="F63" s="23">
        <v>165</v>
      </c>
      <c r="G63" s="23">
        <f t="shared" si="1"/>
        <v>4937.08</v>
      </c>
      <c r="H63" s="23">
        <f t="shared" si="2"/>
        <v>8691.4699999999993</v>
      </c>
    </row>
    <row r="64" spans="1:8" ht="15.75">
      <c r="A64" s="20">
        <v>54</v>
      </c>
      <c r="B64" s="21" t="s">
        <v>145</v>
      </c>
      <c r="C64" s="22" t="s">
        <v>59</v>
      </c>
      <c r="D64" s="23">
        <v>166.55</v>
      </c>
      <c r="E64" s="23">
        <f t="shared" si="0"/>
        <v>9313.27</v>
      </c>
      <c r="F64" s="23">
        <v>320</v>
      </c>
      <c r="G64" s="23">
        <f t="shared" si="1"/>
        <v>9574.94</v>
      </c>
      <c r="H64" s="23">
        <f t="shared" si="2"/>
        <v>18888.21</v>
      </c>
    </row>
    <row r="65" spans="1:8" ht="15.75">
      <c r="A65" s="20">
        <v>55</v>
      </c>
      <c r="B65" s="21" t="s">
        <v>146</v>
      </c>
      <c r="C65" s="22" t="s">
        <v>60</v>
      </c>
      <c r="D65" s="23">
        <v>94.13</v>
      </c>
      <c r="E65" s="23">
        <f t="shared" si="0"/>
        <v>5263.63</v>
      </c>
      <c r="F65" s="23">
        <v>155</v>
      </c>
      <c r="G65" s="23">
        <f t="shared" si="1"/>
        <v>4637.8599999999997</v>
      </c>
      <c r="H65" s="23">
        <f t="shared" si="2"/>
        <v>9901.49</v>
      </c>
    </row>
    <row r="66" spans="1:8" ht="15.75">
      <c r="A66" s="20">
        <v>56</v>
      </c>
      <c r="B66" s="21" t="s">
        <v>147</v>
      </c>
      <c r="C66" s="22" t="s">
        <v>61</v>
      </c>
      <c r="D66" s="23">
        <v>82</v>
      </c>
      <c r="E66" s="23">
        <f t="shared" si="0"/>
        <v>4585.34</v>
      </c>
      <c r="F66" s="23">
        <v>145</v>
      </c>
      <c r="G66" s="23">
        <f t="shared" si="1"/>
        <v>4338.6400000000003</v>
      </c>
      <c r="H66" s="23">
        <f t="shared" si="2"/>
        <v>8923.98</v>
      </c>
    </row>
    <row r="67" spans="1:8" ht="15.75">
      <c r="A67" s="20">
        <v>57</v>
      </c>
      <c r="B67" s="21" t="s">
        <v>148</v>
      </c>
      <c r="C67" s="22" t="s">
        <v>62</v>
      </c>
      <c r="D67" s="23">
        <v>147.69999999999999</v>
      </c>
      <c r="E67" s="23">
        <f t="shared" si="0"/>
        <v>8259.2000000000007</v>
      </c>
      <c r="F67" s="23">
        <v>408</v>
      </c>
      <c r="G67" s="23">
        <f t="shared" si="1"/>
        <v>12208.04</v>
      </c>
      <c r="H67" s="23">
        <f t="shared" si="2"/>
        <v>20467.240000000002</v>
      </c>
    </row>
    <row r="68" spans="1:8" ht="15.75">
      <c r="A68" s="20">
        <v>58</v>
      </c>
      <c r="B68" s="21" t="s">
        <v>149</v>
      </c>
      <c r="C68" s="22" t="s">
        <v>63</v>
      </c>
      <c r="D68" s="23">
        <v>106.79</v>
      </c>
      <c r="E68" s="23">
        <f t="shared" si="0"/>
        <v>5971.56</v>
      </c>
      <c r="F68" s="23">
        <v>178.4</v>
      </c>
      <c r="G68" s="23">
        <f t="shared" si="1"/>
        <v>5338.03</v>
      </c>
      <c r="H68" s="23">
        <f t="shared" si="2"/>
        <v>11309.59</v>
      </c>
    </row>
    <row r="69" spans="1:8" ht="15.75">
      <c r="A69" s="20">
        <v>59</v>
      </c>
      <c r="B69" s="21" t="s">
        <v>150</v>
      </c>
      <c r="C69" s="22" t="s">
        <v>64</v>
      </c>
      <c r="D69" s="23">
        <v>118.27</v>
      </c>
      <c r="E69" s="23">
        <f t="shared" si="0"/>
        <v>6613.51</v>
      </c>
      <c r="F69" s="23">
        <v>350</v>
      </c>
      <c r="G69" s="23">
        <f t="shared" si="1"/>
        <v>10472.59</v>
      </c>
      <c r="H69" s="23">
        <f t="shared" si="2"/>
        <v>17086.099999999999</v>
      </c>
    </row>
    <row r="70" spans="1:8" ht="15.75">
      <c r="A70" s="20">
        <v>60</v>
      </c>
      <c r="B70" s="21" t="s">
        <v>151</v>
      </c>
      <c r="C70" s="22" t="s">
        <v>65</v>
      </c>
      <c r="D70" s="23">
        <v>149</v>
      </c>
      <c r="E70" s="23">
        <f t="shared" si="0"/>
        <v>8331.89</v>
      </c>
      <c r="F70" s="23">
        <v>399</v>
      </c>
      <c r="G70" s="23">
        <f t="shared" si="1"/>
        <v>11938.75</v>
      </c>
      <c r="H70" s="23">
        <f t="shared" si="2"/>
        <v>20270.64</v>
      </c>
    </row>
    <row r="71" spans="1:8" ht="30">
      <c r="A71" s="20">
        <v>61</v>
      </c>
      <c r="B71" s="21" t="s">
        <v>152</v>
      </c>
      <c r="C71" s="22" t="s">
        <v>66</v>
      </c>
      <c r="D71" s="23">
        <v>641.65</v>
      </c>
      <c r="E71" s="23">
        <f t="shared" si="0"/>
        <v>35880.269999999997</v>
      </c>
      <c r="F71" s="23">
        <v>975</v>
      </c>
      <c r="G71" s="23">
        <f t="shared" si="1"/>
        <v>29173.64</v>
      </c>
      <c r="H71" s="23">
        <f t="shared" si="2"/>
        <v>65053.909999999996</v>
      </c>
    </row>
    <row r="72" spans="1:8" ht="15.75">
      <c r="A72" s="20">
        <v>62</v>
      </c>
      <c r="B72" s="21" t="s">
        <v>153</v>
      </c>
      <c r="C72" s="22" t="s">
        <v>67</v>
      </c>
      <c r="D72" s="23">
        <v>171.64</v>
      </c>
      <c r="E72" s="23">
        <f t="shared" si="0"/>
        <v>9597.89</v>
      </c>
      <c r="F72" s="23">
        <v>519</v>
      </c>
      <c r="G72" s="23">
        <f t="shared" si="1"/>
        <v>15529.35</v>
      </c>
      <c r="H72" s="23">
        <f t="shared" si="2"/>
        <v>25127.239999999998</v>
      </c>
    </row>
    <row r="73" spans="1:8" ht="15.75">
      <c r="A73" s="20">
        <v>63</v>
      </c>
      <c r="B73" s="21" t="s">
        <v>154</v>
      </c>
      <c r="C73" s="22" t="s">
        <v>68</v>
      </c>
      <c r="D73" s="23">
        <v>105.53</v>
      </c>
      <c r="E73" s="23">
        <f t="shared" si="0"/>
        <v>5901.11</v>
      </c>
      <c r="F73" s="23">
        <v>360</v>
      </c>
      <c r="G73" s="23">
        <f t="shared" si="1"/>
        <v>10771.8</v>
      </c>
      <c r="H73" s="23">
        <f t="shared" si="2"/>
        <v>16672.91</v>
      </c>
    </row>
    <row r="74" spans="1:8" ht="15.75">
      <c r="A74" s="20">
        <v>64</v>
      </c>
      <c r="B74" s="21" t="s">
        <v>155</v>
      </c>
      <c r="C74" s="22" t="s">
        <v>69</v>
      </c>
      <c r="D74" s="23">
        <v>70</v>
      </c>
      <c r="E74" s="23">
        <f t="shared" si="0"/>
        <v>3914.31</v>
      </c>
      <c r="F74" s="23">
        <v>110</v>
      </c>
      <c r="G74" s="23">
        <f t="shared" si="1"/>
        <v>3291.38</v>
      </c>
      <c r="H74" s="23">
        <f t="shared" si="2"/>
        <v>7205.6900000000005</v>
      </c>
    </row>
    <row r="75" spans="1:8" ht="15.75">
      <c r="A75" s="20">
        <v>65</v>
      </c>
      <c r="B75" s="21" t="s">
        <v>156</v>
      </c>
      <c r="C75" s="22" t="s">
        <v>70</v>
      </c>
      <c r="D75" s="23">
        <v>235.57</v>
      </c>
      <c r="E75" s="23">
        <f t="shared" si="0"/>
        <v>13172.78</v>
      </c>
      <c r="F75" s="23">
        <v>487.7</v>
      </c>
      <c r="G75" s="23">
        <f t="shared" si="1"/>
        <v>14592.8</v>
      </c>
      <c r="H75" s="23">
        <f t="shared" si="2"/>
        <v>27765.58</v>
      </c>
    </row>
    <row r="76" spans="1:8" ht="15.75">
      <c r="A76" s="20">
        <v>66</v>
      </c>
      <c r="B76" s="21" t="s">
        <v>157</v>
      </c>
      <c r="C76" s="22" t="s">
        <v>71</v>
      </c>
      <c r="D76" s="23">
        <v>98.57</v>
      </c>
      <c r="E76" s="23">
        <f t="shared" ref="E76:E92" si="3">+ROUND(D76*$E$94,2)</f>
        <v>5511.91</v>
      </c>
      <c r="F76" s="23">
        <v>201.9</v>
      </c>
      <c r="G76" s="23">
        <f t="shared" ref="G76:G92" si="4">+ROUND(F76*$G$94,2)</f>
        <v>6041.19</v>
      </c>
      <c r="H76" s="23">
        <f t="shared" ref="H76:H94" si="5">E76+G76</f>
        <v>11553.099999999999</v>
      </c>
    </row>
    <row r="77" spans="1:8" s="42" customFormat="1" ht="15.75">
      <c r="A77" s="41">
        <v>67</v>
      </c>
      <c r="B77" s="24" t="s">
        <v>158</v>
      </c>
      <c r="C77" s="25" t="s">
        <v>72</v>
      </c>
      <c r="D77" s="26">
        <v>154.41999999999999</v>
      </c>
      <c r="E77" s="26">
        <f t="shared" si="3"/>
        <v>8634.9699999999993</v>
      </c>
      <c r="F77" s="26">
        <v>308.3</v>
      </c>
      <c r="G77" s="26">
        <f t="shared" si="4"/>
        <v>9224.85</v>
      </c>
      <c r="H77" s="26">
        <f t="shared" si="5"/>
        <v>17859.82</v>
      </c>
    </row>
    <row r="78" spans="1:8" ht="15.75">
      <c r="A78" s="20">
        <v>68</v>
      </c>
      <c r="B78" s="21" t="s">
        <v>159</v>
      </c>
      <c r="C78" s="22" t="s">
        <v>73</v>
      </c>
      <c r="D78" s="23">
        <v>147.13999999999999</v>
      </c>
      <c r="E78" s="23">
        <f t="shared" si="3"/>
        <v>8227.89</v>
      </c>
      <c r="F78" s="23">
        <v>470</v>
      </c>
      <c r="G78" s="23">
        <f t="shared" si="4"/>
        <v>14063.19</v>
      </c>
      <c r="H78" s="23">
        <f t="shared" si="5"/>
        <v>22291.08</v>
      </c>
    </row>
    <row r="79" spans="1:8" ht="15.75">
      <c r="A79" s="20">
        <v>69</v>
      </c>
      <c r="B79" s="21" t="s">
        <v>160</v>
      </c>
      <c r="C79" s="22" t="s">
        <v>74</v>
      </c>
      <c r="D79" s="23">
        <v>59.71</v>
      </c>
      <c r="E79" s="23">
        <f t="shared" si="3"/>
        <v>3338.91</v>
      </c>
      <c r="F79" s="23">
        <v>125.5</v>
      </c>
      <c r="G79" s="23">
        <f t="shared" si="4"/>
        <v>3755.17</v>
      </c>
      <c r="H79" s="23">
        <f t="shared" si="5"/>
        <v>7094.08</v>
      </c>
    </row>
    <row r="80" spans="1:8" ht="15.75">
      <c r="A80" s="20">
        <v>70</v>
      </c>
      <c r="B80" s="21" t="s">
        <v>161</v>
      </c>
      <c r="C80" s="22" t="s">
        <v>75</v>
      </c>
      <c r="D80" s="23">
        <v>112.85</v>
      </c>
      <c r="E80" s="23">
        <f t="shared" si="3"/>
        <v>6310.43</v>
      </c>
      <c r="F80" s="23">
        <v>226.2</v>
      </c>
      <c r="G80" s="23">
        <f t="shared" si="4"/>
        <v>6768.28</v>
      </c>
      <c r="H80" s="23">
        <f t="shared" si="5"/>
        <v>13078.71</v>
      </c>
    </row>
    <row r="81" spans="1:8" ht="15.75">
      <c r="A81" s="20">
        <v>71</v>
      </c>
      <c r="B81" s="21" t="s">
        <v>162</v>
      </c>
      <c r="C81" s="22" t="s">
        <v>76</v>
      </c>
      <c r="D81" s="23">
        <v>105</v>
      </c>
      <c r="E81" s="23">
        <f t="shared" si="3"/>
        <v>5871.47</v>
      </c>
      <c r="F81" s="23">
        <v>200</v>
      </c>
      <c r="G81" s="23">
        <f t="shared" si="4"/>
        <v>5984.34</v>
      </c>
      <c r="H81" s="23">
        <f t="shared" si="5"/>
        <v>11855.810000000001</v>
      </c>
    </row>
    <row r="82" spans="1:8" ht="15.75">
      <c r="A82" s="20">
        <v>72</v>
      </c>
      <c r="B82" s="21" t="s">
        <v>163</v>
      </c>
      <c r="C82" s="22" t="s">
        <v>77</v>
      </c>
      <c r="D82" s="23">
        <v>91.42</v>
      </c>
      <c r="E82" s="23">
        <f t="shared" si="3"/>
        <v>5112.09</v>
      </c>
      <c r="F82" s="23">
        <v>185</v>
      </c>
      <c r="G82" s="23">
        <f t="shared" si="4"/>
        <v>5535.51</v>
      </c>
      <c r="H82" s="23">
        <f t="shared" si="5"/>
        <v>10647.6</v>
      </c>
    </row>
    <row r="83" spans="1:8" ht="15.75">
      <c r="A83" s="20">
        <v>73</v>
      </c>
      <c r="B83" s="21" t="s">
        <v>164</v>
      </c>
      <c r="C83" s="22" t="s">
        <v>78</v>
      </c>
      <c r="D83" s="23">
        <v>62</v>
      </c>
      <c r="E83" s="23">
        <f t="shared" si="3"/>
        <v>3466.96</v>
      </c>
      <c r="F83" s="23">
        <v>132</v>
      </c>
      <c r="G83" s="23">
        <f t="shared" si="4"/>
        <v>3949.66</v>
      </c>
      <c r="H83" s="23">
        <f t="shared" si="5"/>
        <v>7416.62</v>
      </c>
    </row>
    <row r="84" spans="1:8" ht="15.75">
      <c r="A84" s="20">
        <v>74</v>
      </c>
      <c r="B84" s="21" t="s">
        <v>165</v>
      </c>
      <c r="C84" s="22" t="s">
        <v>79</v>
      </c>
      <c r="D84" s="23">
        <v>91.06</v>
      </c>
      <c r="E84" s="23">
        <f t="shared" si="3"/>
        <v>5091.96</v>
      </c>
      <c r="F84" s="23">
        <v>276</v>
      </c>
      <c r="G84" s="23">
        <f t="shared" si="4"/>
        <v>8258.3799999999992</v>
      </c>
      <c r="H84" s="23">
        <f t="shared" si="5"/>
        <v>13350.34</v>
      </c>
    </row>
    <row r="85" spans="1:8" ht="15.75">
      <c r="A85" s="20">
        <v>75</v>
      </c>
      <c r="B85" s="21" t="s">
        <v>166</v>
      </c>
      <c r="C85" s="22" t="s">
        <v>80</v>
      </c>
      <c r="D85" s="23">
        <v>107.73</v>
      </c>
      <c r="E85" s="23">
        <f t="shared" si="3"/>
        <v>6024.13</v>
      </c>
      <c r="F85" s="23">
        <v>380</v>
      </c>
      <c r="G85" s="23">
        <f t="shared" si="4"/>
        <v>11370.24</v>
      </c>
      <c r="H85" s="23">
        <f t="shared" si="5"/>
        <v>17394.37</v>
      </c>
    </row>
    <row r="86" spans="1:8" ht="15.75">
      <c r="A86" s="20">
        <v>76</v>
      </c>
      <c r="B86" s="21" t="s">
        <v>167</v>
      </c>
      <c r="C86" s="22" t="s">
        <v>81</v>
      </c>
      <c r="D86" s="23">
        <v>96.99</v>
      </c>
      <c r="E86" s="23">
        <f t="shared" si="3"/>
        <v>5423.56</v>
      </c>
      <c r="F86" s="23">
        <v>370</v>
      </c>
      <c r="G86" s="23">
        <f t="shared" si="4"/>
        <v>11071.02</v>
      </c>
      <c r="H86" s="23">
        <f t="shared" si="5"/>
        <v>16494.580000000002</v>
      </c>
    </row>
    <row r="87" spans="1:8" ht="15.75">
      <c r="A87" s="20">
        <v>77</v>
      </c>
      <c r="B87" s="21" t="s">
        <v>168</v>
      </c>
      <c r="C87" s="22" t="s">
        <v>82</v>
      </c>
      <c r="D87" s="23">
        <v>87</v>
      </c>
      <c r="E87" s="23">
        <f t="shared" si="3"/>
        <v>4864.93</v>
      </c>
      <c r="F87" s="23">
        <v>335.83</v>
      </c>
      <c r="G87" s="23">
        <f t="shared" si="4"/>
        <v>10048.6</v>
      </c>
      <c r="H87" s="23">
        <f t="shared" si="5"/>
        <v>14913.53</v>
      </c>
    </row>
    <row r="88" spans="1:8" ht="15.75">
      <c r="A88" s="20">
        <v>78</v>
      </c>
      <c r="B88" s="21" t="s">
        <v>169</v>
      </c>
      <c r="C88" s="22" t="s">
        <v>83</v>
      </c>
      <c r="D88" s="23">
        <v>208.41</v>
      </c>
      <c r="E88" s="23">
        <f t="shared" si="3"/>
        <v>11654.03</v>
      </c>
      <c r="F88" s="23">
        <v>390</v>
      </c>
      <c r="G88" s="23">
        <f t="shared" si="4"/>
        <v>11669.45</v>
      </c>
      <c r="H88" s="23">
        <f t="shared" si="5"/>
        <v>23323.480000000003</v>
      </c>
    </row>
    <row r="89" spans="1:8" ht="15.75">
      <c r="A89" s="20">
        <v>79</v>
      </c>
      <c r="B89" s="21" t="s">
        <v>170</v>
      </c>
      <c r="C89" s="22" t="s">
        <v>84</v>
      </c>
      <c r="D89" s="23">
        <v>93</v>
      </c>
      <c r="E89" s="23">
        <f t="shared" si="3"/>
        <v>5200.4399999999996</v>
      </c>
      <c r="F89" s="23">
        <v>185</v>
      </c>
      <c r="G89" s="23">
        <f t="shared" si="4"/>
        <v>5535.51</v>
      </c>
      <c r="H89" s="23">
        <f t="shared" si="5"/>
        <v>10735.95</v>
      </c>
    </row>
    <row r="90" spans="1:8" ht="15.75">
      <c r="A90" s="27">
        <v>80</v>
      </c>
      <c r="B90" s="28" t="s">
        <v>171</v>
      </c>
      <c r="C90" s="29" t="s">
        <v>85</v>
      </c>
      <c r="D90" s="23">
        <v>0</v>
      </c>
      <c r="E90" s="23">
        <f t="shared" si="3"/>
        <v>0</v>
      </c>
      <c r="F90" s="23">
        <v>0</v>
      </c>
      <c r="G90" s="23">
        <f t="shared" si="4"/>
        <v>0</v>
      </c>
      <c r="H90" s="30">
        <f t="shared" si="5"/>
        <v>0</v>
      </c>
    </row>
    <row r="91" spans="1:8" ht="15.75">
      <c r="A91" s="20">
        <v>81</v>
      </c>
      <c r="B91" s="21" t="s">
        <v>172</v>
      </c>
      <c r="C91" s="22" t="s">
        <v>86</v>
      </c>
      <c r="D91" s="23">
        <v>100.12</v>
      </c>
      <c r="E91" s="23">
        <f t="shared" si="3"/>
        <v>5598.59</v>
      </c>
      <c r="F91" s="23">
        <v>296</v>
      </c>
      <c r="G91" s="23">
        <f t="shared" si="4"/>
        <v>8856.82</v>
      </c>
      <c r="H91" s="23">
        <f t="shared" si="5"/>
        <v>14455.41</v>
      </c>
    </row>
    <row r="92" spans="1:8" ht="30">
      <c r="A92" s="20">
        <v>82</v>
      </c>
      <c r="B92" s="21" t="s">
        <v>173</v>
      </c>
      <c r="C92" s="22" t="s">
        <v>87</v>
      </c>
      <c r="D92" s="23">
        <v>181.25</v>
      </c>
      <c r="E92" s="23">
        <f>+ROUND(D92*$E$94,2)-0.01</f>
        <v>10135.26</v>
      </c>
      <c r="F92" s="23">
        <v>270</v>
      </c>
      <c r="G92" s="23">
        <f>+ROUND(F92*$G$94,2)-0.01</f>
        <v>8078.84</v>
      </c>
      <c r="H92" s="23">
        <f t="shared" si="5"/>
        <v>18214.099999999999</v>
      </c>
    </row>
    <row r="93" spans="1:8" ht="15.75">
      <c r="A93" s="31"/>
      <c r="B93" s="32"/>
      <c r="C93" s="33" t="s">
        <v>88</v>
      </c>
      <c r="D93" s="34">
        <f>SUM(D11:D92)</f>
        <v>11060.86</v>
      </c>
      <c r="E93" s="34">
        <f>SUM(E11:E92)</f>
        <v>618509.51000000013</v>
      </c>
      <c r="F93" s="34">
        <f>SUM(F11:F92)</f>
        <v>20670.95</v>
      </c>
      <c r="G93" s="34">
        <f>SUM(G11:G92)</f>
        <v>618509.49999999988</v>
      </c>
      <c r="H93" s="34">
        <f>SUM(H11:H92)</f>
        <v>1237019.0100000002</v>
      </c>
    </row>
    <row r="94" spans="1:8">
      <c r="C94" s="35" t="s">
        <v>89</v>
      </c>
      <c r="E94" s="36">
        <f>+E8/D93</f>
        <v>55.918753605054214</v>
      </c>
      <c r="G94" s="36">
        <f>+G8/F93</f>
        <v>29.921677281402161</v>
      </c>
    </row>
    <row r="97" spans="3:4">
      <c r="C97" t="s">
        <v>174</v>
      </c>
      <c r="D97" s="37">
        <f>2670000-1335000</f>
        <v>1335000</v>
      </c>
    </row>
    <row r="98" spans="3:4">
      <c r="C98" t="s">
        <v>90</v>
      </c>
      <c r="D98" s="37">
        <f>ROUND(D97*7.3394%,2)</f>
        <v>97980.99</v>
      </c>
    </row>
    <row r="99" spans="3:4">
      <c r="C99" t="s">
        <v>91</v>
      </c>
      <c r="D99" s="37">
        <f>D97-D98</f>
        <v>1237019.01</v>
      </c>
    </row>
    <row r="100" spans="3:4">
      <c r="C100"/>
      <c r="D100" s="37"/>
    </row>
    <row r="101" spans="3:4">
      <c r="C101" s="39" t="s">
        <v>179</v>
      </c>
      <c r="D101" s="38"/>
    </row>
    <row r="102" spans="3:4">
      <c r="C102" s="40" t="s">
        <v>180</v>
      </c>
    </row>
  </sheetData>
  <mergeCells count="6">
    <mergeCell ref="A9:A10"/>
    <mergeCell ref="B9:B10"/>
    <mergeCell ref="C9:C10"/>
    <mergeCell ref="D9:E9"/>
    <mergeCell ref="F9:G9"/>
    <mergeCell ref="H9:H10"/>
  </mergeCells>
  <pageMargins left="0.2" right="0.2" top="0.17" bottom="0.16" header="0.17" footer="0.16"/>
  <pageSetup paperSize="9" scale="9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2019-03-01T09:39:20Z</cp:lastPrinted>
  <dcterms:created xsi:type="dcterms:W3CDTF">2019-03-01T08:39:42Z</dcterms:created>
  <dcterms:modified xsi:type="dcterms:W3CDTF">2019-03-01T09:39:23Z</dcterms:modified>
</cp:coreProperties>
</file>